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07bfe3b02d9147/PC - Vaibhav/Work/Mycozoom Biotech India Private Limited/Claim Form/"/>
    </mc:Choice>
  </mc:AlternateContent>
  <xr:revisionPtr revIDLastSave="108" documentId="11_FF89393A1090F88EC9A0132B8FAAD57959168D09" xr6:coauthVersionLast="47" xr6:coauthVersionMax="47" xr10:uidLastSave="{81607B48-B3B3-472C-AF1E-08A322FEBA95}"/>
  <bookViews>
    <workbookView xWindow="-110" yWindow="-110" windowWidth="19420" windowHeight="10300" tabRatio="730" xr2:uid="{00000000-000D-0000-FFFF-FFFF00000000}"/>
  </bookViews>
  <sheets>
    <sheet name="Summary" sheetId="1" r:id="rId1"/>
    <sheet name="Annexure 1" sheetId="6" r:id="rId2"/>
    <sheet name="Annexure 2" sheetId="5" r:id="rId3"/>
  </sheets>
  <definedNames>
    <definedName name="_xlnm._FilterDatabase" localSheetId="1" hidden="1">'Annexure 1'!$A$4:$H$5</definedName>
    <definedName name="_xlnm._FilterDatabase" localSheetId="2" hidden="1">'Annexure 2'!$A$5:$H$9</definedName>
    <definedName name="_xlnm.Print_Area" localSheetId="1">'Annexure 1'!$A$1:$H$5</definedName>
    <definedName name="_xlnm.Print_Area" localSheetId="2">'Annexure 2'!$A$1:$H$8</definedName>
    <definedName name="_xlnm.Print_Area" localSheetId="0">Summary!$A$1:$J$19</definedName>
    <definedName name="_xlnm.Print_Titles" localSheetId="2">'Annexure 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I9" i="1"/>
  <c r="F9" i="1"/>
  <c r="D9" i="1"/>
  <c r="G8" i="6"/>
  <c r="E8" i="6"/>
  <c r="D8" i="6"/>
  <c r="H7" i="6"/>
  <c r="H6" i="6"/>
  <c r="F7" i="5"/>
  <c r="F6" i="5"/>
  <c r="H6" i="5" s="1"/>
  <c r="G8" i="5"/>
  <c r="G11" i="1" s="1"/>
  <c r="D8" i="5"/>
  <c r="F8" i="6" l="1"/>
  <c r="H8" i="6"/>
  <c r="F8" i="5"/>
  <c r="H7" i="5"/>
  <c r="H8" i="5" s="1"/>
  <c r="E8" i="5"/>
  <c r="H11" i="1" s="1"/>
  <c r="H12" i="1" s="1"/>
  <c r="E12" i="1" l="1"/>
  <c r="E20" i="1" s="1"/>
  <c r="C12" i="1"/>
  <c r="C20" i="1" s="1"/>
  <c r="C16" i="1" l="1"/>
  <c r="I17" i="1" l="1"/>
  <c r="G16" i="1" l="1"/>
  <c r="F16" i="1" l="1"/>
  <c r="E17" i="1" l="1"/>
  <c r="E16" i="1"/>
  <c r="C17" i="1"/>
  <c r="C18" i="1" s="1"/>
  <c r="E18" i="1" l="1"/>
  <c r="G18" i="1" l="1"/>
  <c r="F18" i="1" l="1"/>
  <c r="I18" i="1" l="1"/>
  <c r="G12" i="1" l="1"/>
  <c r="G20" i="1" s="1"/>
  <c r="D17" i="1" l="1"/>
  <c r="J17" i="1" s="1"/>
  <c r="F11" i="1" l="1"/>
  <c r="F12" i="1" s="1"/>
  <c r="I11" i="1" l="1"/>
  <c r="I12" i="1" s="1"/>
  <c r="I20" i="1" s="1"/>
  <c r="A8" i="1"/>
  <c r="A9" i="1" s="1"/>
  <c r="A10" i="1" s="1"/>
  <c r="A11" i="1" s="1"/>
  <c r="D12" i="1" l="1"/>
  <c r="D20" i="1" s="1"/>
  <c r="D16" i="1"/>
  <c r="J16" i="1" s="1"/>
  <c r="D18" i="1" l="1"/>
  <c r="J18" i="1"/>
  <c r="F20" i="1" l="1"/>
</calcChain>
</file>

<file path=xl/sharedStrings.xml><?xml version="1.0" encoding="utf-8"?>
<sst xmlns="http://schemas.openxmlformats.org/spreadsheetml/2006/main" count="68" uniqueCount="42">
  <si>
    <t>Sl.No</t>
  </si>
  <si>
    <t>Category of creditor</t>
  </si>
  <si>
    <t>Amount of claims not admitted</t>
  </si>
  <si>
    <t>Details in Annexure</t>
  </si>
  <si>
    <t>No. of claims</t>
  </si>
  <si>
    <t>Amount</t>
  </si>
  <si>
    <t>Amount of claims admitted</t>
  </si>
  <si>
    <t>Total</t>
  </si>
  <si>
    <t>Sl.no</t>
  </si>
  <si>
    <t>Name of creditor</t>
  </si>
  <si>
    <t>Date of receipt</t>
  </si>
  <si>
    <t>Amount claimed</t>
  </si>
  <si>
    <t>Amount of claim admitted</t>
  </si>
  <si>
    <t>Financial Creditors (Secured)</t>
  </si>
  <si>
    <t>Operational Creditors (Workmen)</t>
  </si>
  <si>
    <t>Operational Creditors (Employees)</t>
  </si>
  <si>
    <t>Operational Creditors (Government Dues)</t>
  </si>
  <si>
    <t>Operational Creditors (others)</t>
  </si>
  <si>
    <t>Amount of claim not admitted</t>
  </si>
  <si>
    <t>Annexure 2</t>
  </si>
  <si>
    <t>Amount of Claim under verification</t>
  </si>
  <si>
    <t>List of operational creditors (Others)</t>
  </si>
  <si>
    <t>Claimed Amount</t>
  </si>
  <si>
    <t>Admitted Amount</t>
  </si>
  <si>
    <t>Admitted as Contingent Claim</t>
  </si>
  <si>
    <t>&gt; 2 YEARS</t>
  </si>
  <si>
    <t>&lt; 2 YEARS</t>
  </si>
  <si>
    <t>&gt; 1 YEARS</t>
  </si>
  <si>
    <t>NA</t>
  </si>
  <si>
    <t>Admitted Amount (Workmen)</t>
  </si>
  <si>
    <t>Admitted Amount (Employees)</t>
  </si>
  <si>
    <t>Note: Dues in relation to PF and Grauity dues are included in the &lt; 2 yrs. and &lt; 1 yrs respectively.</t>
  </si>
  <si>
    <t>Summary of Creditors</t>
  </si>
  <si>
    <t>Mycozoom Biotech India Pvt. Ltd.</t>
  </si>
  <si>
    <t>Standard Pesticides Private Limited</t>
  </si>
  <si>
    <t>Annexure 1</t>
  </si>
  <si>
    <t>Puneet Agro Prop. Puneet Rawal</t>
  </si>
  <si>
    <t>Prem Singh</t>
  </si>
  <si>
    <t>Mr. Pankaj Sharma</t>
  </si>
  <si>
    <t>Amount of claims under verification</t>
  </si>
  <si>
    <t>SUMMARY OF CREDITORS AS ON 01.04.2024</t>
  </si>
  <si>
    <t>List of operational creditors (Employees)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</si>
</sst>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_ * #,##0.00_ ;_ * \-#,##0.00_ ;_ * \-??_ ;_ @_ "/>
    <numFmt numFmtId="167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u/>
      <sz val="10"/>
      <color rgb="FF000000"/>
      <name val="Times New Roman"/>
      <family val="1"/>
    </font>
    <font>
      <b/>
      <u/>
      <sz val="10"/>
      <color theme="1"/>
      <name val="Times New Roman"/>
      <family val="1"/>
    </font>
    <font>
      <b/>
      <i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Border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1" xfId="2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14" fontId="3" fillId="0" borderId="1" xfId="1" applyNumberFormat="1" applyFont="1" applyFill="1" applyBorder="1" applyAlignment="1" applyProtection="1">
      <alignment horizontal="right" vertical="top" wrapText="1"/>
    </xf>
    <xf numFmtId="167" fontId="3" fillId="0" borderId="0" xfId="1" applyNumberFormat="1" applyFont="1"/>
    <xf numFmtId="164" fontId="6" fillId="0" borderId="1" xfId="1" applyFont="1" applyFill="1" applyBorder="1" applyAlignment="1">
      <alignment vertical="top" wrapText="1"/>
    </xf>
    <xf numFmtId="164" fontId="6" fillId="0" borderId="1" xfId="1" applyFont="1" applyBorder="1" applyAlignment="1">
      <alignment vertical="top" wrapText="1"/>
    </xf>
    <xf numFmtId="164" fontId="5" fillId="2" borderId="1" xfId="1" applyFont="1" applyFill="1" applyBorder="1" applyAlignment="1">
      <alignment horizontal="right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4" applyFont="1"/>
    <xf numFmtId="0" fontId="11" fillId="0" borderId="0" xfId="2" applyFont="1"/>
    <xf numFmtId="0" fontId="12" fillId="0" borderId="0" xfId="0" applyFont="1"/>
    <xf numFmtId="164" fontId="3" fillId="0" borderId="0" xfId="0" applyNumberFormat="1" applyFont="1"/>
    <xf numFmtId="0" fontId="8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1" applyNumberFormat="1" applyFont="1" applyBorder="1" applyAlignment="1">
      <alignment horizontal="right" vertical="center"/>
    </xf>
    <xf numFmtId="164" fontId="6" fillId="0" borderId="1" xfId="1" applyFont="1" applyFill="1" applyBorder="1" applyAlignment="1">
      <alignment vertical="center"/>
    </xf>
    <xf numFmtId="164" fontId="6" fillId="0" borderId="1" xfId="1" applyFont="1" applyBorder="1" applyAlignment="1">
      <alignment vertical="center"/>
    </xf>
    <xf numFmtId="43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64" fontId="5" fillId="2" borderId="1" xfId="1" applyFont="1" applyFill="1" applyBorder="1" applyAlignment="1">
      <alignment vertical="center"/>
    </xf>
    <xf numFmtId="4" fontId="3" fillId="0" borderId="0" xfId="0" applyNumberFormat="1" applyFont="1"/>
    <xf numFmtId="0" fontId="4" fillId="3" borderId="1" xfId="0" applyFont="1" applyFill="1" applyBorder="1" applyAlignment="1">
      <alignment horizontal="center"/>
    </xf>
    <xf numFmtId="164" fontId="6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4" fontId="5" fillId="2" borderId="1" xfId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right" vertical="center" wrapText="1"/>
    </xf>
    <xf numFmtId="164" fontId="5" fillId="2" borderId="0" xfId="1" applyFont="1" applyFill="1" applyBorder="1" applyAlignment="1">
      <alignment horizontal="right" vertical="center" wrapText="1"/>
    </xf>
    <xf numFmtId="164" fontId="6" fillId="2" borderId="1" xfId="1" applyFont="1" applyFill="1" applyBorder="1" applyAlignment="1">
      <alignment vertical="center"/>
    </xf>
    <xf numFmtId="167" fontId="6" fillId="0" borderId="1" xfId="1" applyNumberFormat="1" applyFont="1" applyBorder="1" applyAlignment="1">
      <alignment vertical="center"/>
    </xf>
  </cellXfs>
  <cellStyles count="5">
    <cellStyle name="Comma" xfId="1" builtinId="3"/>
    <cellStyle name="Comma 2" xfId="3" xr:uid="{00000000-0005-0000-0000-000001000000}"/>
    <cellStyle name="Hyperlink" xfId="4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1"/>
  <sheetViews>
    <sheetView tabSelected="1" topLeftCell="C1" zoomScaleNormal="100" workbookViewId="0">
      <selection activeCell="C12" sqref="C12"/>
    </sheetView>
  </sheetViews>
  <sheetFormatPr defaultColWidth="8.90625" defaultRowHeight="13" x14ac:dyDescent="0.3"/>
  <cols>
    <col min="1" max="1" width="5.6328125" style="2" bestFit="1" customWidth="1"/>
    <col min="2" max="2" width="33.6328125" style="2" bestFit="1" customWidth="1"/>
    <col min="3" max="3" width="8.6328125" style="2" customWidth="1"/>
    <col min="4" max="4" width="20.90625" style="2" customWidth="1"/>
    <col min="5" max="5" width="8.6328125" style="2" customWidth="1"/>
    <col min="6" max="9" width="20.90625" style="2" customWidth="1"/>
    <col min="10" max="10" width="20.54296875" style="2" customWidth="1"/>
    <col min="11" max="11" width="17.1796875" style="2" bestFit="1" customWidth="1"/>
    <col min="12" max="12" width="11.81640625" style="2" bestFit="1" customWidth="1"/>
    <col min="13" max="13" width="33.6328125" style="2" bestFit="1" customWidth="1"/>
    <col min="14" max="14" width="8.6328125" style="2" customWidth="1"/>
    <col min="15" max="15" width="18.36328125" style="2" customWidth="1"/>
    <col min="16" max="16" width="8.6328125" style="2" customWidth="1"/>
    <col min="17" max="17" width="20.08984375" style="2" bestFit="1" customWidth="1"/>
    <col min="18" max="18" width="20.08984375" style="2" customWidth="1"/>
    <col min="19" max="19" width="20.36328125" style="2" customWidth="1"/>
    <col min="20" max="21" width="8.90625" style="2"/>
    <col min="22" max="22" width="5.6328125" style="2" bestFit="1" customWidth="1"/>
    <col min="23" max="23" width="33.6328125" style="2" bestFit="1" customWidth="1"/>
    <col min="24" max="24" width="8.6328125" style="2" customWidth="1"/>
    <col min="25" max="25" width="18.36328125" style="2" customWidth="1"/>
    <col min="26" max="26" width="8.6328125" style="2" customWidth="1"/>
    <col min="27" max="27" width="20.08984375" style="2" bestFit="1" customWidth="1"/>
    <col min="28" max="28" width="20.08984375" style="2" customWidth="1"/>
    <col min="29" max="29" width="20.36328125" style="2" customWidth="1"/>
    <col min="30" max="30" width="15.453125" style="2" bestFit="1" customWidth="1"/>
    <col min="31" max="31" width="18.6328125" style="2" bestFit="1" customWidth="1"/>
    <col min="32" max="16384" width="8.90625" style="2"/>
  </cols>
  <sheetData>
    <row r="1" spans="1:37" x14ac:dyDescent="0.3">
      <c r="A1" s="23" t="s">
        <v>33</v>
      </c>
    </row>
    <row r="2" spans="1:37" x14ac:dyDescent="0.3">
      <c r="A2" s="24" t="s">
        <v>40</v>
      </c>
      <c r="I2" s="25"/>
    </row>
    <row r="3" spans="1:37" ht="13.5" x14ac:dyDescent="0.35">
      <c r="A3" s="26"/>
      <c r="D3" s="25"/>
      <c r="E3" s="25"/>
      <c r="F3" s="25"/>
      <c r="G3" s="25"/>
      <c r="H3" s="25"/>
      <c r="I3" s="25"/>
      <c r="J3" s="25"/>
    </row>
    <row r="4" spans="1:37" ht="13.5" x14ac:dyDescent="0.35">
      <c r="A4" s="26" t="s">
        <v>32</v>
      </c>
    </row>
    <row r="5" spans="1:37" ht="14.4" customHeight="1" x14ac:dyDescent="0.3">
      <c r="A5" s="27" t="s">
        <v>0</v>
      </c>
      <c r="B5" s="27" t="s">
        <v>1</v>
      </c>
      <c r="C5" s="28" t="s">
        <v>22</v>
      </c>
      <c r="D5" s="28"/>
      <c r="E5" s="29" t="s">
        <v>23</v>
      </c>
      <c r="F5" s="30"/>
      <c r="G5" s="31"/>
      <c r="H5" s="27" t="s">
        <v>39</v>
      </c>
      <c r="I5" s="27" t="s">
        <v>2</v>
      </c>
      <c r="J5" s="27" t="s">
        <v>3</v>
      </c>
    </row>
    <row r="6" spans="1:37" s="33" customFormat="1" ht="26" x14ac:dyDescent="0.3">
      <c r="A6" s="32"/>
      <c r="B6" s="32"/>
      <c r="C6" s="18" t="s">
        <v>4</v>
      </c>
      <c r="D6" s="18" t="s">
        <v>5</v>
      </c>
      <c r="E6" s="18" t="s">
        <v>4</v>
      </c>
      <c r="F6" s="18" t="s">
        <v>6</v>
      </c>
      <c r="G6" s="18" t="s">
        <v>24</v>
      </c>
      <c r="H6" s="32"/>
      <c r="I6" s="32"/>
      <c r="J6" s="3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3">
      <c r="A7" s="34">
        <v>1</v>
      </c>
      <c r="B7" s="35" t="s">
        <v>13</v>
      </c>
      <c r="C7" s="46">
        <v>0</v>
      </c>
      <c r="D7" s="37">
        <v>0</v>
      </c>
      <c r="E7" s="37">
        <v>0</v>
      </c>
      <c r="F7" s="37">
        <v>0</v>
      </c>
      <c r="G7" s="37">
        <v>0</v>
      </c>
      <c r="H7" s="37"/>
      <c r="I7" s="38">
        <v>0</v>
      </c>
      <c r="J7" s="38"/>
      <c r="K7" s="39"/>
    </row>
    <row r="8" spans="1:37" x14ac:dyDescent="0.3">
      <c r="A8" s="34">
        <f>A7+1</f>
        <v>2</v>
      </c>
      <c r="B8" s="35" t="s">
        <v>14</v>
      </c>
      <c r="C8" s="46">
        <v>0</v>
      </c>
      <c r="D8" s="37">
        <v>0</v>
      </c>
      <c r="E8" s="38">
        <v>0</v>
      </c>
      <c r="F8" s="37">
        <v>0</v>
      </c>
      <c r="G8" s="38">
        <v>0</v>
      </c>
      <c r="H8" s="38"/>
      <c r="I8" s="38">
        <v>0</v>
      </c>
      <c r="J8" s="38"/>
      <c r="K8" s="39"/>
    </row>
    <row r="9" spans="1:37" x14ac:dyDescent="0.3">
      <c r="A9" s="34">
        <f t="shared" ref="A9:A11" si="0">A8+1</f>
        <v>3</v>
      </c>
      <c r="B9" s="35" t="s">
        <v>15</v>
      </c>
      <c r="C9" s="46">
        <v>2</v>
      </c>
      <c r="D9" s="37">
        <f>'Annexure 1'!D8</f>
        <v>3062199</v>
      </c>
      <c r="E9" s="38">
        <v>1</v>
      </c>
      <c r="F9" s="37">
        <f>'Annexure 1'!F8</f>
        <v>657077</v>
      </c>
      <c r="G9" s="38">
        <v>0</v>
      </c>
      <c r="H9" s="38">
        <v>0</v>
      </c>
      <c r="I9" s="38">
        <f>'Annexure 1'!H8</f>
        <v>2405122</v>
      </c>
      <c r="J9" s="54">
        <v>1</v>
      </c>
      <c r="K9" s="39"/>
    </row>
    <row r="10" spans="1:37" x14ac:dyDescent="0.3">
      <c r="A10" s="34">
        <f t="shared" si="0"/>
        <v>4</v>
      </c>
      <c r="B10" s="35" t="s">
        <v>16</v>
      </c>
      <c r="C10" s="46">
        <v>0</v>
      </c>
      <c r="D10" s="38">
        <v>0</v>
      </c>
      <c r="E10" s="38">
        <v>0</v>
      </c>
      <c r="F10" s="37">
        <v>0</v>
      </c>
      <c r="G10" s="37">
        <v>0</v>
      </c>
      <c r="H10" s="37">
        <v>0</v>
      </c>
      <c r="I10" s="37">
        <v>0</v>
      </c>
      <c r="J10" s="37"/>
      <c r="K10" s="39"/>
    </row>
    <row r="11" spans="1:37" x14ac:dyDescent="0.3">
      <c r="A11" s="34">
        <f t="shared" si="0"/>
        <v>5</v>
      </c>
      <c r="B11" s="35" t="s">
        <v>17</v>
      </c>
      <c r="C11" s="46">
        <v>2</v>
      </c>
      <c r="D11" s="38">
        <f>'Annexure 2'!D8</f>
        <v>6935753.6500000004</v>
      </c>
      <c r="E11" s="38">
        <v>2</v>
      </c>
      <c r="F11" s="38">
        <f>'Annexure 2'!F8</f>
        <v>6808795</v>
      </c>
      <c r="G11" s="38">
        <f>'Annexure 2'!G8</f>
        <v>0</v>
      </c>
      <c r="H11" s="38">
        <f>'Annexure 2'!E8</f>
        <v>0</v>
      </c>
      <c r="I11" s="38">
        <f>'Annexure 2'!H8</f>
        <v>126958.65000000002</v>
      </c>
      <c r="J11" s="54">
        <v>2</v>
      </c>
      <c r="K11" s="39"/>
    </row>
    <row r="12" spans="1:37" x14ac:dyDescent="0.3">
      <c r="A12" s="40"/>
      <c r="B12" s="41" t="s">
        <v>7</v>
      </c>
      <c r="C12" s="48">
        <f t="shared" ref="C12:I12" si="1">SUM(C7:C11)</f>
        <v>4</v>
      </c>
      <c r="D12" s="43">
        <f t="shared" si="1"/>
        <v>9997952.6500000004</v>
      </c>
      <c r="E12" s="43">
        <f t="shared" si="1"/>
        <v>3</v>
      </c>
      <c r="F12" s="43">
        <f>SUM(F7:F11)</f>
        <v>7465872</v>
      </c>
      <c r="G12" s="43">
        <f>SUM(G7:G11)</f>
        <v>0</v>
      </c>
      <c r="H12" s="43">
        <f>SUM(H7:H11)</f>
        <v>0</v>
      </c>
      <c r="I12" s="43">
        <f t="shared" si="1"/>
        <v>2532080.65</v>
      </c>
      <c r="J12" s="53"/>
      <c r="K12" s="44"/>
    </row>
    <row r="13" spans="1:37" hidden="1" x14ac:dyDescent="0.3">
      <c r="C13" s="2">
        <v>822</v>
      </c>
      <c r="D13" s="25">
        <v>19557099467.8438</v>
      </c>
      <c r="E13" s="25">
        <v>711</v>
      </c>
      <c r="F13" s="25">
        <v>18382160867.411983</v>
      </c>
      <c r="G13" s="25">
        <v>155905728.95238096</v>
      </c>
      <c r="H13" s="25"/>
      <c r="I13" s="25">
        <v>1019032871.4794383</v>
      </c>
    </row>
    <row r="14" spans="1:37" ht="14" hidden="1" customHeight="1" x14ac:dyDescent="0.3">
      <c r="A14" s="21" t="s">
        <v>0</v>
      </c>
      <c r="B14" s="21" t="s">
        <v>1</v>
      </c>
      <c r="C14" s="28" t="s">
        <v>22</v>
      </c>
      <c r="D14" s="28"/>
      <c r="E14" s="21" t="s">
        <v>4</v>
      </c>
      <c r="F14" s="28" t="s">
        <v>29</v>
      </c>
      <c r="G14" s="28"/>
      <c r="H14" s="45"/>
      <c r="I14" s="45" t="s">
        <v>30</v>
      </c>
      <c r="J14" s="27" t="s">
        <v>2</v>
      </c>
    </row>
    <row r="15" spans="1:37" ht="27.65" hidden="1" customHeight="1" x14ac:dyDescent="0.3">
      <c r="A15" s="21"/>
      <c r="B15" s="21"/>
      <c r="C15" s="18" t="s">
        <v>4</v>
      </c>
      <c r="D15" s="18" t="s">
        <v>5</v>
      </c>
      <c r="E15" s="21"/>
      <c r="F15" s="18" t="s">
        <v>25</v>
      </c>
      <c r="G15" s="18" t="s">
        <v>26</v>
      </c>
      <c r="H15" s="18"/>
      <c r="I15" s="18" t="s">
        <v>27</v>
      </c>
      <c r="J15" s="32"/>
    </row>
    <row r="16" spans="1:37" ht="13.75" hidden="1" customHeight="1" x14ac:dyDescent="0.3">
      <c r="A16" s="34">
        <v>1</v>
      </c>
      <c r="B16" s="35" t="s">
        <v>14</v>
      </c>
      <c r="C16" s="36">
        <f>C8</f>
        <v>0</v>
      </c>
      <c r="D16" s="46" t="e">
        <f>#REF!</f>
        <v>#REF!</v>
      </c>
      <c r="E16" s="36">
        <f>E8</f>
        <v>0</v>
      </c>
      <c r="F16" s="37" t="e">
        <f>#REF!+#REF!</f>
        <v>#REF!</v>
      </c>
      <c r="G16" s="37" t="e">
        <f>#REF!+#REF!</f>
        <v>#REF!</v>
      </c>
      <c r="H16" s="37"/>
      <c r="I16" s="47" t="s">
        <v>28</v>
      </c>
      <c r="J16" s="38" t="e">
        <f>D16-F16-G16</f>
        <v>#REF!</v>
      </c>
    </row>
    <row r="17" spans="1:10" ht="13.75" hidden="1" customHeight="1" x14ac:dyDescent="0.3">
      <c r="A17" s="34">
        <v>2</v>
      </c>
      <c r="B17" s="35" t="s">
        <v>15</v>
      </c>
      <c r="C17" s="36">
        <f>C9</f>
        <v>2</v>
      </c>
      <c r="D17" s="46" t="e">
        <f>#REF!</f>
        <v>#REF!</v>
      </c>
      <c r="E17" s="36">
        <f>E9</f>
        <v>1</v>
      </c>
      <c r="F17" s="47" t="s">
        <v>28</v>
      </c>
      <c r="G17" s="47" t="s">
        <v>28</v>
      </c>
      <c r="H17" s="47"/>
      <c r="I17" s="38" t="e">
        <f>#REF!</f>
        <v>#REF!</v>
      </c>
      <c r="J17" s="38" t="e">
        <f>D17-I17-#REF!</f>
        <v>#REF!</v>
      </c>
    </row>
    <row r="18" spans="1:10" ht="13.75" hidden="1" customHeight="1" x14ac:dyDescent="0.3">
      <c r="A18" s="40"/>
      <c r="B18" s="41" t="s">
        <v>7</v>
      </c>
      <c r="C18" s="42">
        <f>SUM(C16:C17)</f>
        <v>2</v>
      </c>
      <c r="D18" s="48" t="e">
        <f t="shared" ref="D18:F18" si="2">SUM(D16:D17)</f>
        <v>#REF!</v>
      </c>
      <c r="E18" s="42">
        <f>SUM(E16:E17)</f>
        <v>1</v>
      </c>
      <c r="F18" s="48" t="e">
        <f t="shared" si="2"/>
        <v>#REF!</v>
      </c>
      <c r="G18" s="48" t="e">
        <f>SUM(G16:G17)</f>
        <v>#REF!</v>
      </c>
      <c r="H18" s="48"/>
      <c r="I18" s="48" t="e">
        <f>SUM(I16:I17)</f>
        <v>#REF!</v>
      </c>
      <c r="J18" s="48" t="e">
        <f>SUM(J16:J17)</f>
        <v>#REF!</v>
      </c>
    </row>
    <row r="19" spans="1:10" ht="14.4" hidden="1" customHeight="1" x14ac:dyDescent="0.3">
      <c r="A19" s="49" t="s">
        <v>31</v>
      </c>
      <c r="B19" s="50"/>
      <c r="C19" s="51"/>
      <c r="D19" s="52"/>
      <c r="E19" s="51"/>
      <c r="F19" s="52"/>
      <c r="G19" s="52"/>
      <c r="H19" s="52"/>
      <c r="I19" s="52"/>
      <c r="J19" s="52"/>
    </row>
    <row r="20" spans="1:10" hidden="1" x14ac:dyDescent="0.3">
      <c r="C20" s="2" t="b">
        <f>C13=C12</f>
        <v>0</v>
      </c>
      <c r="D20" s="2" t="b">
        <f t="shared" ref="D20:I20" si="3">D13=D12</f>
        <v>0</v>
      </c>
      <c r="E20" s="2" t="b">
        <f t="shared" si="3"/>
        <v>0</v>
      </c>
      <c r="F20" s="2" t="b">
        <f t="shared" si="3"/>
        <v>0</v>
      </c>
      <c r="G20" s="2" t="b">
        <f t="shared" si="3"/>
        <v>0</v>
      </c>
      <c r="I20" s="2" t="b">
        <f t="shared" si="3"/>
        <v>0</v>
      </c>
    </row>
    <row r="21" spans="1:10" x14ac:dyDescent="0.3">
      <c r="F21" s="39"/>
    </row>
  </sheetData>
  <mergeCells count="13">
    <mergeCell ref="J5:J6"/>
    <mergeCell ref="J14:J15"/>
    <mergeCell ref="C5:D5"/>
    <mergeCell ref="A5:A6"/>
    <mergeCell ref="B5:B6"/>
    <mergeCell ref="E5:G5"/>
    <mergeCell ref="A14:A15"/>
    <mergeCell ref="B14:B15"/>
    <mergeCell ref="C14:D14"/>
    <mergeCell ref="F14:G14"/>
    <mergeCell ref="E14:E15"/>
    <mergeCell ref="I5:I6"/>
    <mergeCell ref="H5:H6"/>
  </mergeCells>
  <pageMargins left="0.7" right="0.7" top="0.75" bottom="0.75" header="0.3" footer="0.3"/>
  <pageSetup paperSize="5" scale="99" fitToHeight="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"/>
  <sheetViews>
    <sheetView zoomScaleNormal="100" workbookViewId="0">
      <selection activeCell="D6" sqref="A1:XFD1048576"/>
    </sheetView>
  </sheetViews>
  <sheetFormatPr defaultColWidth="8.90625" defaultRowHeight="13" x14ac:dyDescent="0.3"/>
  <cols>
    <col min="1" max="1" width="6.453125" style="2" customWidth="1"/>
    <col min="2" max="2" width="34.6328125" style="5" customWidth="1"/>
    <col min="3" max="4" width="17.453125" style="2" customWidth="1"/>
    <col min="5" max="8" width="18.7265625" style="2" customWidth="1"/>
    <col min="9" max="16384" width="8.90625" style="2"/>
  </cols>
  <sheetData>
    <row r="1" spans="1:8" x14ac:dyDescent="0.3">
      <c r="A1" s="1" t="s">
        <v>35</v>
      </c>
    </row>
    <row r="2" spans="1:8" x14ac:dyDescent="0.3">
      <c r="A2" s="3" t="s">
        <v>41</v>
      </c>
    </row>
    <row r="4" spans="1:8" s="4" customFormat="1" ht="14.5" customHeight="1" x14ac:dyDescent="0.35">
      <c r="A4" s="21" t="s">
        <v>8</v>
      </c>
      <c r="B4" s="21" t="s">
        <v>9</v>
      </c>
      <c r="C4" s="21" t="s">
        <v>10</v>
      </c>
      <c r="D4" s="20" t="s">
        <v>11</v>
      </c>
      <c r="E4" s="20" t="s">
        <v>20</v>
      </c>
      <c r="F4" s="19" t="s">
        <v>23</v>
      </c>
      <c r="G4" s="19"/>
      <c r="H4" s="21" t="s">
        <v>18</v>
      </c>
    </row>
    <row r="5" spans="1:8" s="4" customFormat="1" ht="26" x14ac:dyDescent="0.35">
      <c r="A5" s="21"/>
      <c r="B5" s="21"/>
      <c r="C5" s="21"/>
      <c r="D5" s="20"/>
      <c r="E5" s="20"/>
      <c r="F5" s="17" t="s">
        <v>12</v>
      </c>
      <c r="G5" s="17" t="s">
        <v>24</v>
      </c>
      <c r="H5" s="21"/>
    </row>
    <row r="6" spans="1:8" x14ac:dyDescent="0.3">
      <c r="A6" s="11">
        <v>1</v>
      </c>
      <c r="B6" s="6" t="s">
        <v>37</v>
      </c>
      <c r="C6" s="12">
        <v>45348</v>
      </c>
      <c r="D6" s="14">
        <v>120000</v>
      </c>
      <c r="E6" s="14">
        <v>0</v>
      </c>
      <c r="F6" s="15">
        <v>0</v>
      </c>
      <c r="G6" s="14">
        <v>0</v>
      </c>
      <c r="H6" s="14">
        <f t="shared" ref="H6:H7" si="0">D6-F6-E6-G6</f>
        <v>120000</v>
      </c>
    </row>
    <row r="7" spans="1:8" x14ac:dyDescent="0.3">
      <c r="A7" s="11">
        <v>2</v>
      </c>
      <c r="B7" s="6" t="s">
        <v>38</v>
      </c>
      <c r="C7" s="12">
        <v>45360</v>
      </c>
      <c r="D7" s="14">
        <v>2942199</v>
      </c>
      <c r="E7" s="14">
        <v>0</v>
      </c>
      <c r="F7" s="15">
        <v>657077</v>
      </c>
      <c r="G7" s="14">
        <v>0</v>
      </c>
      <c r="H7" s="14">
        <f t="shared" si="0"/>
        <v>2285122</v>
      </c>
    </row>
    <row r="8" spans="1:8" s="10" customFormat="1" x14ac:dyDescent="0.3">
      <c r="A8" s="7"/>
      <c r="B8" s="8" t="s">
        <v>7</v>
      </c>
      <c r="C8" s="9"/>
      <c r="D8" s="16">
        <f>SUM(D6:D7)</f>
        <v>3062199</v>
      </c>
      <c r="E8" s="16">
        <f>SUM(E6:E7)</f>
        <v>0</v>
      </c>
      <c r="F8" s="16">
        <f>SUM(F6:F7)</f>
        <v>657077</v>
      </c>
      <c r="G8" s="16">
        <f>SUM(G6:G7)</f>
        <v>0</v>
      </c>
      <c r="H8" s="16">
        <f>SUM(H6:H7)</f>
        <v>2405122</v>
      </c>
    </row>
  </sheetData>
  <mergeCells count="7">
    <mergeCell ref="A4:A5"/>
    <mergeCell ref="B4:B5"/>
    <mergeCell ref="C4:C5"/>
    <mergeCell ref="D4:D5"/>
    <mergeCell ref="E4:E5"/>
    <mergeCell ref="F4:G4"/>
    <mergeCell ref="H4:H5"/>
  </mergeCells>
  <pageMargins left="0.70866141732283472" right="0.70866141732283472" top="0.74803149606299213" bottom="0.74803149606299213" header="0.31496062992125984" footer="0.31496062992125984"/>
  <pageSetup scale="91" fitToHeight="0" orientation="landscape" horizontalDpi="90" verticalDpi="90" r:id="rId1"/>
  <headerFooter>
    <oddFooter>Page &amp;P of &amp;N</oddFooter>
  </headerFooter>
  <rowBreaks count="1" manualBreakCount="1">
    <brk id="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"/>
  <sheetViews>
    <sheetView topLeftCell="A2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H8" sqref="H8"/>
    </sheetView>
  </sheetViews>
  <sheetFormatPr defaultColWidth="8.90625" defaultRowHeight="13" x14ac:dyDescent="0.3"/>
  <cols>
    <col min="1" max="1" width="8.90625" style="2"/>
    <col min="2" max="2" width="27.08984375" style="5" customWidth="1"/>
    <col min="3" max="3" width="10.08984375" style="2" bestFit="1" customWidth="1"/>
    <col min="4" max="7" width="16.36328125" style="13" customWidth="1"/>
    <col min="8" max="8" width="16.6328125" style="2" customWidth="1"/>
    <col min="9" max="16384" width="8.90625" style="2"/>
  </cols>
  <sheetData>
    <row r="1" spans="1:9" x14ac:dyDescent="0.3">
      <c r="A1" s="1" t="s">
        <v>19</v>
      </c>
    </row>
    <row r="2" spans="1:9" x14ac:dyDescent="0.3">
      <c r="A2" s="3" t="s">
        <v>21</v>
      </c>
    </row>
    <row r="4" spans="1:9" s="4" customFormat="1" ht="14.5" customHeight="1" x14ac:dyDescent="0.35">
      <c r="A4" s="21" t="s">
        <v>8</v>
      </c>
      <c r="B4" s="21" t="s">
        <v>9</v>
      </c>
      <c r="C4" s="21" t="s">
        <v>10</v>
      </c>
      <c r="D4" s="20" t="s">
        <v>11</v>
      </c>
      <c r="E4" s="20" t="s">
        <v>20</v>
      </c>
      <c r="F4" s="19" t="s">
        <v>23</v>
      </c>
      <c r="G4" s="19"/>
      <c r="H4" s="21" t="s">
        <v>18</v>
      </c>
    </row>
    <row r="5" spans="1:9" s="4" customFormat="1" ht="26" x14ac:dyDescent="0.35">
      <c r="A5" s="21"/>
      <c r="B5" s="21"/>
      <c r="C5" s="21"/>
      <c r="D5" s="20"/>
      <c r="E5" s="20"/>
      <c r="F5" s="17" t="s">
        <v>12</v>
      </c>
      <c r="G5" s="17" t="s">
        <v>24</v>
      </c>
      <c r="H5" s="21"/>
    </row>
    <row r="6" spans="1:9" x14ac:dyDescent="0.3">
      <c r="A6" s="11">
        <v>1</v>
      </c>
      <c r="B6" s="6" t="s">
        <v>34</v>
      </c>
      <c r="C6" s="12">
        <v>45356</v>
      </c>
      <c r="D6" s="14">
        <v>5962404</v>
      </c>
      <c r="E6" s="14">
        <v>0</v>
      </c>
      <c r="F6" s="15">
        <f>D6</f>
        <v>5962404</v>
      </c>
      <c r="G6" s="15">
        <v>0</v>
      </c>
      <c r="H6" s="14">
        <f>D6-F6-E6-G6</f>
        <v>0</v>
      </c>
      <c r="I6" s="22"/>
    </row>
    <row r="7" spans="1:9" x14ac:dyDescent="0.3">
      <c r="A7" s="11">
        <v>2</v>
      </c>
      <c r="B7" s="6" t="s">
        <v>36</v>
      </c>
      <c r="C7" s="12">
        <v>45348</v>
      </c>
      <c r="D7" s="14">
        <v>973349.65</v>
      </c>
      <c r="E7" s="14">
        <v>0</v>
      </c>
      <c r="F7" s="15">
        <f>727791+118600</f>
        <v>846391</v>
      </c>
      <c r="G7" s="15">
        <v>0</v>
      </c>
      <c r="H7" s="14">
        <f t="shared" ref="H7" si="0">D7-F7-E7-G7</f>
        <v>126958.65000000002</v>
      </c>
      <c r="I7" s="22"/>
    </row>
    <row r="8" spans="1:9" s="10" customFormat="1" x14ac:dyDescent="0.3">
      <c r="A8" s="7"/>
      <c r="B8" s="8" t="s">
        <v>7</v>
      </c>
      <c r="C8" s="9"/>
      <c r="D8" s="16">
        <f>SUM(D6:D7)</f>
        <v>6935753.6500000004</v>
      </c>
      <c r="E8" s="16">
        <f>SUM(E6:E7)</f>
        <v>0</v>
      </c>
      <c r="F8" s="16">
        <f>SUM(F6:F7)</f>
        <v>6808795</v>
      </c>
      <c r="G8" s="16">
        <f>SUM(G6:G7)</f>
        <v>0</v>
      </c>
      <c r="H8" s="16">
        <f>SUM(H6:H7)</f>
        <v>126958.65000000002</v>
      </c>
    </row>
  </sheetData>
  <mergeCells count="7">
    <mergeCell ref="H4:H5"/>
    <mergeCell ref="F4:G4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scale="80" fitToHeight="0" orientation="portrait" horizontalDpi="90" verticalDpi="9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Annexure 1</vt:lpstr>
      <vt:lpstr>Annexure 2</vt:lpstr>
      <vt:lpstr>'Annexure 1'!Print_Area</vt:lpstr>
      <vt:lpstr>'Annexure 2'!Print_Area</vt:lpstr>
      <vt:lpstr>Summary!Print_Area</vt:lpstr>
      <vt:lpstr>'Annexure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Vaibhav Jindal</cp:lastModifiedBy>
  <cp:lastPrinted>2023-04-01T13:44:41Z</cp:lastPrinted>
  <dcterms:created xsi:type="dcterms:W3CDTF">2021-11-19T04:58:13Z</dcterms:created>
  <dcterms:modified xsi:type="dcterms:W3CDTF">2024-04-06T07:42:04Z</dcterms:modified>
</cp:coreProperties>
</file>